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9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<sst xmlns="http://schemas.openxmlformats.org/spreadsheetml/2006/main" count="37" uniqueCount="37">
  <si>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Сталь &lt;160HB</t>
  </si>
  <si>
    <t>Сталь 160-240HB</t>
  </si>
  <si>
    <t>Сталь 240-300HB</t>
  </si>
  <si>
    <t>Сталь &gt;300HB</t>
  </si>
  <si>
    <t>Чугун &lt;170HB</t>
  </si>
  <si>
    <t>Чугун &gt;170HB</t>
  </si>
  <si>
    <t>Мягкий цветмет</t>
  </si>
  <si>
    <t>Твердый цветмет</t>
  </si>
  <si>
    <t>Сквозное или глухое сверление нежестких конструкций, или под развертку</t>
  </si>
  <si>
    <t>Сверление сквозных или глухих отверстий (5 класс точности)</t>
  </si>
  <si>
    <t>Черновое сверление</t>
  </si>
  <si>
    <t>Материал</t>
  </si>
  <si>
    <t>Группа подач</t>
  </si>
  <si>
    <t>Диаметр сверла</t>
  </si>
  <si>
    <t>подача</t>
  </si>
  <si>
    <t>Отношение вылета сверла к диаметру</t>
  </si>
  <si>
    <t>мм</t>
  </si>
  <si>
    <t>подача кор</t>
  </si>
  <si>
    <t>клс</t>
  </si>
  <si>
    <t>С</t>
  </si>
  <si>
    <t>q</t>
  </si>
  <si>
    <t>y</t>
  </si>
  <si>
    <t>c</t>
  </si>
  <si>
    <t>Мкр</t>
  </si>
  <si>
    <t>v</t>
  </si>
  <si>
    <t>Мощность станка</t>
  </si>
  <si>
    <t>Стойкость сверла 90 мин</t>
  </si>
  <si>
    <t>кВт</t>
  </si>
  <si>
    <t>Подача</t>
  </si>
  <si>
    <t>Скорость резания</t>
  </si>
  <si>
    <t>Частота вращения</t>
  </si>
  <si>
    <t>мм/об</t>
  </si>
  <si>
    <t>об/мин</t>
  </si>
  <si>
    <t>частота</t>
  </si>
  <si>
    <t>с</t>
  </si>
  <si>
    <t>(с) Проминструмент.РФ</t>
  </si>
  <si>
    <t>м/мин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</si>
</sst>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ourier New"/>
      <family val="3"/>
    </font>
    <font>
      <sz val="11"/>
      <color indexed="13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hidden="1"/>
    </xf>
    <xf numFmtId="0" fontId="40" fillId="33" borderId="0" xfId="0" applyFont="1" applyFill="1" applyAlignment="1" applyProtection="1">
      <alignment/>
      <protection hidden="1"/>
    </xf>
    <xf numFmtId="0" fontId="38" fillId="33" borderId="0" xfId="0" applyFont="1" applyFill="1" applyAlignment="1" applyProtection="1">
      <alignment/>
      <protection hidden="1"/>
    </xf>
    <xf numFmtId="0" fontId="27" fillId="33" borderId="0" xfId="42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 locked="0"/>
    </xf>
    <xf numFmtId="0" fontId="41" fillId="33" borderId="10" xfId="0" applyFont="1" applyFill="1" applyBorder="1" applyAlignment="1" applyProtection="1">
      <alignment horizontal="center" vertical="top" wrapText="1"/>
      <protection hidden="1" locked="0"/>
    </xf>
    <xf numFmtId="0" fontId="41" fillId="33" borderId="11" xfId="0" applyFont="1" applyFill="1" applyBorder="1" applyAlignment="1" applyProtection="1">
      <alignment horizontal="center" vertical="top" wrapText="1"/>
      <protection hidden="1" locked="0"/>
    </xf>
    <xf numFmtId="0" fontId="41" fillId="33" borderId="12" xfId="0" applyFont="1" applyFill="1" applyBorder="1" applyAlignment="1" applyProtection="1">
      <alignment horizontal="center" vertical="top" wrapText="1"/>
      <protection hidden="1" locked="0"/>
    </xf>
    <xf numFmtId="0" fontId="41" fillId="33" borderId="13" xfId="0" applyFont="1" applyFill="1" applyBorder="1" applyAlignment="1" applyProtection="1">
      <alignment horizontal="center" vertical="top" wrapText="1"/>
      <protection hidden="1" locked="0"/>
    </xf>
    <xf numFmtId="0" fontId="22" fillId="0" borderId="0" xfId="0" applyFont="1" applyFill="1" applyAlignment="1" applyProtection="1">
      <alignment/>
      <protection hidden="1" locked="0"/>
    </xf>
    <xf numFmtId="0" fontId="22" fillId="0" borderId="14" xfId="0" applyNumberFormat="1" applyFont="1" applyFill="1" applyBorder="1" applyAlignment="1" applyProtection="1">
      <alignment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7;&#1088;&#1086;&#1084;&#1080;&#1085;&#1089;&#1090;&#1088;&#1091;&#1084;&#1077;&#1085;&#1090;.&#1088;&#1092;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8"/>
  <sheetViews>
    <sheetView tabSelected="1" zoomScalePageLayoutView="0" workbookViewId="0" topLeftCell="A1">
      <pane xSplit="14" ySplit="28" topLeftCell="O71" activePane="bottomRight" state="frozen"/>
      <selection pane="topLeft" activeCell="C1" sqref="C1"/>
      <selection pane="topRight" activeCell="O1" sqref="O1"/>
      <selection pane="bottomLeft" activeCell="C29" sqref="C29"/>
      <selection pane="bottomRight" activeCell="F5" sqref="F5"/>
    </sheetView>
  </sheetViews>
  <sheetFormatPr defaultColWidth="9.140625" defaultRowHeight="15"/>
  <cols>
    <col min="1" max="1" width="34.8515625" style="2" hidden="1" customWidth="1"/>
    <col min="2" max="2" width="33.28125" style="2" hidden="1" customWidth="1"/>
    <col min="3" max="3" width="38.00390625" style="1" customWidth="1"/>
    <col min="4" max="12" width="9.140625" style="1" customWidth="1"/>
    <col min="13" max="13" width="13.140625" style="1" customWidth="1"/>
    <col min="14" max="14" width="43.421875" style="1" customWidth="1"/>
    <col min="15" max="15" width="57.140625" style="1" customWidth="1"/>
    <col min="16" max="16" width="10.8515625" style="1" customWidth="1"/>
    <col min="17" max="17" width="12.00390625" style="7" hidden="1" customWidth="1"/>
    <col min="18" max="18" width="10.28125" style="7" hidden="1" customWidth="1"/>
    <col min="19" max="19" width="13.8515625" style="7" hidden="1" customWidth="1"/>
    <col min="20" max="20" width="6.8515625" style="7" hidden="1" customWidth="1"/>
    <col min="21" max="21" width="23.28125" style="7" hidden="1" customWidth="1"/>
    <col min="22" max="22" width="0" style="7" hidden="1" customWidth="1"/>
    <col min="23" max="16384" width="9.140625" style="1" customWidth="1"/>
  </cols>
  <sheetData>
    <row r="1" spans="3:20" ht="15.75" thickBo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7">
        <v>1</v>
      </c>
      <c r="S1" s="7">
        <v>2</v>
      </c>
      <c r="T1" s="7">
        <v>3</v>
      </c>
    </row>
    <row r="2" spans="2:20" ht="16.5" thickBot="1">
      <c r="B2" s="2" t="s">
        <v>0</v>
      </c>
      <c r="C2" s="3"/>
      <c r="D2" s="4" t="s">
        <v>11</v>
      </c>
      <c r="E2" s="4"/>
      <c r="F2" s="4"/>
      <c r="G2" s="4"/>
      <c r="H2" s="4"/>
      <c r="I2" s="4"/>
      <c r="J2" s="3"/>
      <c r="K2" s="3"/>
      <c r="L2" s="3"/>
      <c r="M2" s="3"/>
      <c r="Q2" s="7">
        <v>1</v>
      </c>
      <c r="R2" s="8">
        <v>0.085</v>
      </c>
      <c r="S2" s="9">
        <v>0.063</v>
      </c>
      <c r="T2" s="9">
        <v>0.042</v>
      </c>
    </row>
    <row r="3" spans="2:20" ht="16.5" thickBot="1">
      <c r="B3" s="2" t="s">
        <v>1</v>
      </c>
      <c r="C3" s="3"/>
      <c r="D3" s="4" t="s">
        <v>12</v>
      </c>
      <c r="E3" s="4"/>
      <c r="F3" s="4"/>
      <c r="G3" s="4"/>
      <c r="H3" s="4"/>
      <c r="I3" s="4"/>
      <c r="J3" s="3"/>
      <c r="K3" s="3"/>
      <c r="L3" s="3"/>
      <c r="M3" s="3"/>
      <c r="Q3" s="7">
        <v>2</v>
      </c>
      <c r="R3" s="10">
        <v>0.063</v>
      </c>
      <c r="S3" s="11">
        <v>0.047</v>
      </c>
      <c r="T3" s="11">
        <v>0.031</v>
      </c>
    </row>
    <row r="4" spans="2:20" ht="16.5" thickBot="1">
      <c r="B4" s="2" t="s">
        <v>2</v>
      </c>
      <c r="C4" s="3"/>
      <c r="D4" s="4"/>
      <c r="E4" s="4"/>
      <c r="F4" s="4"/>
      <c r="G4" s="4"/>
      <c r="H4" s="4"/>
      <c r="I4" s="4"/>
      <c r="J4" s="3"/>
      <c r="K4" s="3"/>
      <c r="L4" s="3"/>
      <c r="M4" s="3"/>
      <c r="Q4" s="7">
        <v>3</v>
      </c>
      <c r="R4" s="10">
        <v>0.046</v>
      </c>
      <c r="S4" s="11">
        <v>0.038</v>
      </c>
      <c r="T4" s="11">
        <v>0.023</v>
      </c>
    </row>
    <row r="5" spans="2:20" ht="16.5" thickBot="1">
      <c r="B5" s="2" t="s">
        <v>3</v>
      </c>
      <c r="C5" s="3"/>
      <c r="D5" s="4" t="s">
        <v>13</v>
      </c>
      <c r="E5" s="4"/>
      <c r="F5" s="12">
        <v>10</v>
      </c>
      <c r="G5" s="4" t="s">
        <v>16</v>
      </c>
      <c r="H5" s="4"/>
      <c r="I5" s="4"/>
      <c r="J5" s="3"/>
      <c r="K5" s="3"/>
      <c r="L5" s="3"/>
      <c r="M5" s="3"/>
      <c r="Q5" s="7">
        <v>4</v>
      </c>
      <c r="R5" s="10">
        <v>0.038</v>
      </c>
      <c r="S5" s="11">
        <v>0.028</v>
      </c>
      <c r="T5" s="11">
        <v>0.019</v>
      </c>
    </row>
    <row r="6" spans="2:20" ht="16.5" thickBot="1">
      <c r="B6" s="2" t="s">
        <v>4</v>
      </c>
      <c r="C6" s="3"/>
      <c r="D6" s="4" t="s">
        <v>15</v>
      </c>
      <c r="E6" s="4"/>
      <c r="F6" s="4"/>
      <c r="G6" s="4"/>
      <c r="H6" s="4"/>
      <c r="I6" s="4"/>
      <c r="J6" s="3"/>
      <c r="K6" s="3"/>
      <c r="L6" s="3"/>
      <c r="M6" s="3"/>
      <c r="Q6" s="7">
        <v>5</v>
      </c>
      <c r="R6" s="10">
        <v>0.13</v>
      </c>
      <c r="S6" s="11">
        <v>0.097</v>
      </c>
      <c r="T6" s="11">
        <v>0.065</v>
      </c>
    </row>
    <row r="7" spans="2:20" ht="17.25" thickBot="1" thickTop="1">
      <c r="B7" s="2" t="s">
        <v>5</v>
      </c>
      <c r="C7" s="3"/>
      <c r="D7" s="4" t="s">
        <v>25</v>
      </c>
      <c r="E7" s="4"/>
      <c r="F7" s="13">
        <v>4</v>
      </c>
      <c r="G7" s="4" t="s">
        <v>27</v>
      </c>
      <c r="H7" s="4"/>
      <c r="I7" s="4"/>
      <c r="J7" s="3"/>
      <c r="K7" s="3"/>
      <c r="L7" s="3"/>
      <c r="M7" s="3"/>
      <c r="Q7" s="7">
        <v>6</v>
      </c>
      <c r="R7" s="10">
        <v>0.078</v>
      </c>
      <c r="S7" s="11">
        <v>0.058</v>
      </c>
      <c r="T7" s="11">
        <v>0.039</v>
      </c>
    </row>
    <row r="8" spans="2:20" ht="17.25" thickBot="1" thickTop="1">
      <c r="B8" s="2" t="s">
        <v>6</v>
      </c>
      <c r="C8" s="3"/>
      <c r="D8" s="4"/>
      <c r="E8" s="4"/>
      <c r="F8" s="4"/>
      <c r="G8" s="4"/>
      <c r="H8" s="4"/>
      <c r="I8" s="4"/>
      <c r="J8" s="3"/>
      <c r="K8" s="3"/>
      <c r="L8" s="3"/>
      <c r="M8" s="3"/>
      <c r="Q8" s="7">
        <v>7</v>
      </c>
      <c r="R8" s="10">
        <v>0.17</v>
      </c>
      <c r="S8" s="11">
        <v>0.13</v>
      </c>
      <c r="T8" s="11">
        <v>0.085</v>
      </c>
    </row>
    <row r="9" spans="2:20" ht="16.5" thickBot="1">
      <c r="B9" s="2" t="s">
        <v>7</v>
      </c>
      <c r="C9" s="3"/>
      <c r="D9" s="4" t="s">
        <v>26</v>
      </c>
      <c r="E9" s="4"/>
      <c r="F9" s="4"/>
      <c r="G9" s="4"/>
      <c r="H9" s="4"/>
      <c r="I9" s="4"/>
      <c r="J9" s="3"/>
      <c r="K9" s="3"/>
      <c r="L9" s="3"/>
      <c r="M9" s="3"/>
      <c r="Q9" s="7">
        <v>8</v>
      </c>
      <c r="R9" s="10">
        <v>0.13</v>
      </c>
      <c r="S9" s="11">
        <v>0.097</v>
      </c>
      <c r="T9" s="11">
        <v>0.065</v>
      </c>
    </row>
    <row r="10" spans="2:13" ht="15">
      <c r="B10" s="2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9" ht="15">
      <c r="B11" s="2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R11" s="7" t="s">
        <v>14</v>
      </c>
      <c r="S11" s="7">
        <f>VLOOKUP(B10,Q2:T9,B14+1)</f>
        <v>0.031</v>
      </c>
    </row>
    <row r="12" spans="2:20" ht="15">
      <c r="B12" s="2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R12" s="7" t="s">
        <v>17</v>
      </c>
      <c r="S12" s="7">
        <f>S11*S13*(F5:F5^0.6)</f>
        <v>0.10490123944084652</v>
      </c>
      <c r="T12" s="7">
        <f>ROUND(S12,2)</f>
        <v>0.1</v>
      </c>
    </row>
    <row r="13" spans="2:19" ht="15">
      <c r="B13" s="2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R13" s="7" t="s">
        <v>18</v>
      </c>
      <c r="S13" s="7">
        <f>VLOOKUP(B21,R16:S21,2)</f>
        <v>0.85</v>
      </c>
    </row>
    <row r="14" spans="2:13" ht="15">
      <c r="B14" s="2">
        <v>3</v>
      </c>
      <c r="C14" s="3"/>
      <c r="D14" s="5" t="s">
        <v>28</v>
      </c>
      <c r="E14" s="5"/>
      <c r="F14" s="5"/>
      <c r="G14" s="5">
        <f>T12</f>
        <v>0.1</v>
      </c>
      <c r="H14" s="5" t="s">
        <v>31</v>
      </c>
      <c r="I14" s="3"/>
      <c r="J14" s="3"/>
      <c r="K14" s="3"/>
      <c r="L14" s="3"/>
      <c r="M14" s="3"/>
    </row>
    <row r="15" spans="2:13" ht="15">
      <c r="B15" s="2">
        <v>3</v>
      </c>
      <c r="C15" s="3"/>
      <c r="D15" s="5" t="s">
        <v>29</v>
      </c>
      <c r="E15" s="5"/>
      <c r="F15" s="5"/>
      <c r="G15" s="5">
        <f>T37</f>
        <v>72</v>
      </c>
      <c r="H15" s="5" t="s">
        <v>36</v>
      </c>
      <c r="I15" s="3"/>
      <c r="J15" s="3"/>
      <c r="K15" s="3"/>
      <c r="L15" s="3"/>
      <c r="M15" s="3"/>
    </row>
    <row r="16" spans="2:19" ht="15">
      <c r="B16" s="2">
        <v>4</v>
      </c>
      <c r="C16" s="3"/>
      <c r="D16" s="5" t="s">
        <v>30</v>
      </c>
      <c r="E16" s="5"/>
      <c r="F16" s="5"/>
      <c r="G16" s="5">
        <f>T38</f>
        <v>2293</v>
      </c>
      <c r="H16" s="5" t="s">
        <v>32</v>
      </c>
      <c r="I16" s="3"/>
      <c r="J16" s="3"/>
      <c r="K16" s="3"/>
      <c r="L16" s="3"/>
      <c r="M16" s="3"/>
      <c r="R16" s="7">
        <v>1</v>
      </c>
      <c r="S16" s="7">
        <v>1</v>
      </c>
    </row>
    <row r="17" spans="2:19" ht="15">
      <c r="B17" s="2">
        <v>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R17" s="7">
        <v>2</v>
      </c>
      <c r="S17" s="7">
        <v>0.95</v>
      </c>
    </row>
    <row r="18" spans="2:19" ht="15">
      <c r="B18" s="2">
        <v>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R18" s="7">
        <v>3</v>
      </c>
      <c r="S18" s="7">
        <v>0.9</v>
      </c>
    </row>
    <row r="19" spans="2:19" ht="15">
      <c r="B19" s="2">
        <v>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R19" s="7">
        <v>4</v>
      </c>
      <c r="S19" s="7">
        <v>0.85</v>
      </c>
    </row>
    <row r="20" spans="2:19" ht="15">
      <c r="B20" s="2">
        <v>10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R20" s="7">
        <v>5</v>
      </c>
      <c r="S20" s="7">
        <v>0.8</v>
      </c>
    </row>
    <row r="21" spans="2:19" ht="15">
      <c r="B21" s="2">
        <v>4</v>
      </c>
      <c r="C21" s="3" t="s">
        <v>34</v>
      </c>
      <c r="D21" s="6" t="s">
        <v>35</v>
      </c>
      <c r="E21" s="3"/>
      <c r="F21" s="3"/>
      <c r="G21" s="3"/>
      <c r="H21" s="3"/>
      <c r="I21" s="3"/>
      <c r="J21" s="3"/>
      <c r="K21" s="3"/>
      <c r="L21" s="3"/>
      <c r="M21" s="3"/>
      <c r="R21" s="7">
        <v>6</v>
      </c>
      <c r="S21" s="7">
        <v>0.7</v>
      </c>
    </row>
    <row r="22" spans="3:13" ht="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3:13" ht="1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3:20" ht="15.75" thickBot="1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R24" s="7" t="s">
        <v>22</v>
      </c>
      <c r="S24" s="7" t="s">
        <v>20</v>
      </c>
      <c r="T24" s="7" t="s">
        <v>21</v>
      </c>
    </row>
    <row r="25" spans="3:20" ht="16.5" thickBot="1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Q25" s="7">
        <v>1</v>
      </c>
      <c r="R25" s="8">
        <v>0.0345</v>
      </c>
      <c r="S25" s="9">
        <v>2</v>
      </c>
      <c r="T25" s="9">
        <v>0.8</v>
      </c>
    </row>
    <row r="26" spans="3:20" ht="16.5" thickBo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Q26" s="7">
        <v>2</v>
      </c>
      <c r="R26" s="8">
        <v>0.0345</v>
      </c>
      <c r="S26" s="9">
        <v>2</v>
      </c>
      <c r="T26" s="9">
        <v>0.8</v>
      </c>
    </row>
    <row r="27" spans="3:20" ht="38.25" customHeight="1" thickBo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Q27" s="7">
        <v>3</v>
      </c>
      <c r="R27" s="8">
        <v>0.0345</v>
      </c>
      <c r="S27" s="9">
        <v>2</v>
      </c>
      <c r="T27" s="9">
        <v>0.8</v>
      </c>
    </row>
    <row r="28" spans="3:20" ht="33" customHeight="1" thickBo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Q28" s="7">
        <v>4</v>
      </c>
      <c r="R28" s="8">
        <v>0.0345</v>
      </c>
      <c r="S28" s="9">
        <v>2</v>
      </c>
      <c r="T28" s="9">
        <v>0.8</v>
      </c>
    </row>
    <row r="29" spans="3:20" ht="39.75" customHeight="1" thickBo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Q29" s="7">
        <v>5</v>
      </c>
      <c r="R29" s="10">
        <v>0.021</v>
      </c>
      <c r="S29" s="11">
        <v>2</v>
      </c>
      <c r="T29" s="11">
        <v>0.8</v>
      </c>
    </row>
    <row r="30" spans="17:20" ht="16.5" thickBot="1">
      <c r="Q30" s="7">
        <v>6</v>
      </c>
      <c r="R30" s="10">
        <v>0.021</v>
      </c>
      <c r="S30" s="11">
        <v>2</v>
      </c>
      <c r="T30" s="11">
        <v>0.8</v>
      </c>
    </row>
    <row r="31" spans="17:20" ht="16.5" thickBot="1">
      <c r="Q31" s="7">
        <v>8</v>
      </c>
      <c r="R31" s="10">
        <v>0.012</v>
      </c>
      <c r="S31" s="11">
        <v>2</v>
      </c>
      <c r="T31" s="11">
        <v>0.8</v>
      </c>
    </row>
    <row r="32" spans="17:20" ht="16.5" thickBot="1">
      <c r="Q32" s="7">
        <v>7</v>
      </c>
      <c r="R32" s="10">
        <v>0.005</v>
      </c>
      <c r="S32" s="11">
        <v>2</v>
      </c>
      <c r="T32" s="11">
        <v>0.8</v>
      </c>
    </row>
    <row r="34" spans="18:19" ht="15">
      <c r="R34" s="7" t="s">
        <v>23</v>
      </c>
      <c r="S34" s="7">
        <f>S35*10*F5*F5*(T12^0.8)</f>
        <v>5.467881513990842</v>
      </c>
    </row>
    <row r="35" spans="18:19" ht="15">
      <c r="R35" s="7" t="s">
        <v>19</v>
      </c>
      <c r="S35" s="7">
        <f>VLOOKUP(B10,Q25:T32,2)</f>
        <v>0.0345</v>
      </c>
    </row>
    <row r="37" spans="18:20" ht="15">
      <c r="R37" s="7" t="s">
        <v>24</v>
      </c>
      <c r="S37" s="7">
        <f>9.75*0.8*F7*3.14*F5/(S34*2.5)</f>
        <v>71.66797579598328</v>
      </c>
      <c r="T37" s="7">
        <f>ROUND(S37,0)</f>
        <v>72</v>
      </c>
    </row>
    <row r="38" spans="18:20" ht="15">
      <c r="R38" s="7" t="s">
        <v>33</v>
      </c>
      <c r="S38" s="7">
        <f>1000*T37/(3.14*F5)</f>
        <v>2292.993630573248</v>
      </c>
      <c r="T38" s="7">
        <f>ROUND(S38,0)</f>
        <v>2293</v>
      </c>
    </row>
  </sheetData>
  <sheetProtection password="96E2" sheet="1" objects="1" scenarios="1" selectLockedCells="1"/>
  <hyperlinks>
    <hyperlink ref="D21" r:id="rId1" display="(с) Проминструмент.РФ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XNTB</dc:creator>
  <cp:keywords/>
  <dc:description/>
  <cp:lastModifiedBy>XNTB</cp:lastModifiedBy>
  <dcterms:created xsi:type="dcterms:W3CDTF">2011-02-04T10:07:10Z</dcterms:created>
  <dcterms:modified xsi:type="dcterms:W3CDTF">2012-04-10T08:15:22Z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